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wingecarribeesc-my.sharepoint.com/personal/emma_britten_wsc_nsw_gov_au/Documents/Desktop/"/>
    </mc:Choice>
  </mc:AlternateContent>
  <xr:revisionPtr revIDLastSave="0" documentId="8_{158DCC24-3011-4C58-A23F-41F1BE94C4B4}" xr6:coauthVersionLast="47" xr6:coauthVersionMax="47" xr10:uidLastSave="{00000000-0000-0000-0000-000000000000}"/>
  <bookViews>
    <workbookView xWindow="-120" yWindow="-120" windowWidth="29040" windowHeight="15840" xr2:uid="{1C38AB77-71A1-429A-B302-4DF6C028FF43}"/>
  </bookViews>
  <sheets>
    <sheet name="Bundanoon Website Report" sheetId="1" r:id="rId1"/>
  </sheets>
  <externalReferences>
    <externalReference r:id="rId2"/>
  </externalReferences>
  <definedNames>
    <definedName name="_xlnm.Print_Area" localSheetId="0">'Bundanoon Website Report'!$B$1:$M$29</definedName>
    <definedName name="_xlnm.Print_Titles" localSheetId="0">'Bundanoon Website Report'!$1:$3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J13" i="1"/>
  <c r="M10" i="1"/>
  <c r="L10" i="1"/>
  <c r="K10" i="1"/>
  <c r="J10" i="1"/>
  <c r="I10" i="1"/>
  <c r="H10" i="1"/>
  <c r="G10" i="1"/>
  <c r="F10" i="1"/>
  <c r="M9" i="1"/>
  <c r="L9" i="1"/>
  <c r="K9" i="1"/>
  <c r="J9" i="1"/>
  <c r="I9" i="1"/>
  <c r="H9" i="1"/>
  <c r="G9" i="1"/>
  <c r="F9" i="1"/>
  <c r="M8" i="1"/>
  <c r="L8" i="1"/>
  <c r="K8" i="1"/>
  <c r="J8" i="1"/>
  <c r="I8" i="1"/>
  <c r="H8" i="1"/>
  <c r="G8" i="1"/>
  <c r="F8" i="1"/>
  <c r="M7" i="1"/>
  <c r="L7" i="1"/>
  <c r="L14" i="1" s="1"/>
  <c r="K7" i="1"/>
  <c r="K16" i="1" s="1"/>
  <c r="J7" i="1"/>
  <c r="J15" i="1" s="1"/>
  <c r="I7" i="1"/>
  <c r="I13" i="1" s="1"/>
  <c r="H7" i="1"/>
  <c r="H15" i="1" s="1"/>
  <c r="G7" i="1"/>
  <c r="G13" i="1" s="1"/>
  <c r="F7" i="1"/>
  <c r="F13" i="1" s="1"/>
  <c r="G15" i="1" l="1"/>
  <c r="I15" i="1"/>
</calcChain>
</file>

<file path=xl/sharedStrings.xml><?xml version="1.0" encoding="utf-8"?>
<sst xmlns="http://schemas.openxmlformats.org/spreadsheetml/2006/main" count="44" uniqueCount="36">
  <si>
    <t>BUNDANOON SEWAGE TREATMENT SYSTEM</t>
  </si>
  <si>
    <t xml:space="preserve"> LICENCE NUMBER 2436</t>
  </si>
  <si>
    <t>Licencing Period 1 May 2024 - 30 April 2025</t>
  </si>
  <si>
    <t>FINAL EFFLUENT MONITORING FORTNIGHTLY TEST RESULTS (POINT 2)</t>
  </si>
  <si>
    <t>SAMPLE ANALYSIS DATE</t>
  </si>
  <si>
    <t>BOD</t>
  </si>
  <si>
    <t>TSS</t>
  </si>
  <si>
    <t>Ammonia</t>
  </si>
  <si>
    <t>Total N</t>
  </si>
  <si>
    <t>Total P</t>
  </si>
  <si>
    <t>pH</t>
  </si>
  <si>
    <t>Faecal coliforms</t>
  </si>
  <si>
    <t>*Oil &amp; Grease</t>
  </si>
  <si>
    <t>Taken</t>
  </si>
  <si>
    <t>Received</t>
  </si>
  <si>
    <t>Reviewed By</t>
  </si>
  <si>
    <t>Published</t>
  </si>
  <si>
    <t>(mg/L)</t>
  </si>
  <si>
    <t>(mg/L) N</t>
  </si>
  <si>
    <t>TKN+NOX</t>
  </si>
  <si>
    <t>(mg/L) P</t>
  </si>
  <si>
    <t>pH units</t>
  </si>
  <si>
    <t>(CFU/100mL)</t>
  </si>
  <si>
    <t>EH</t>
  </si>
  <si>
    <t>WM</t>
  </si>
  <si>
    <t>50 percentile</t>
  </si>
  <si>
    <t>80 percentile</t>
  </si>
  <si>
    <t>90 percentile</t>
  </si>
  <si>
    <t>100 percentile</t>
  </si>
  <si>
    <t>Licence Target</t>
  </si>
  <si>
    <t>6.5-8.5</t>
  </si>
  <si>
    <t xml:space="preserve">*Oil &amp; Grease - Only requires 6 samples per year (Feb, Apr, Jun, Aug, Oct &amp; Dec) </t>
  </si>
  <si>
    <t>Exceedance Report</t>
  </si>
  <si>
    <t>Date</t>
  </si>
  <si>
    <t>Parameter</t>
  </si>
  <si>
    <t>Comment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</si>
</sst>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C09]dd\-mmm\-yy;@"/>
    <numFmt numFmtId="165" formatCode="0.000"/>
    <numFmt numFmtId="166" formatCode="0.0"/>
    <numFmt numFmtId="167" formatCode="#,##0.0"/>
    <numFmt numFmtId="168" formatCode="d/mm/yyyy;@"/>
  </numFmts>
  <fonts count="10" x14ac:knownFonts="1">
    <font>
      <sz val="10"/>
      <name val="Arial"/>
    </font>
    <font>
      <b/>
      <sz val="16"/>
      <name val="Arial"/>
      <family val="2"/>
    </font>
    <font>
      <i/>
      <sz val="14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/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166" fontId="8" fillId="0" borderId="19" xfId="0" applyNumberFormat="1" applyFont="1" applyBorder="1" applyAlignment="1">
      <alignment horizontal="center" vertical="center"/>
    </xf>
    <xf numFmtId="167" fontId="8" fillId="0" borderId="21" xfId="0" applyNumberFormat="1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168" fontId="7" fillId="0" borderId="22" xfId="0" applyNumberFormat="1" applyFont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168" fontId="7" fillId="0" borderId="24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" fontId="8" fillId="0" borderId="25" xfId="0" applyNumberFormat="1" applyFont="1" applyBorder="1" applyAlignment="1">
      <alignment horizontal="center" vertical="center"/>
    </xf>
    <xf numFmtId="1" fontId="8" fillId="0" borderId="26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165" fontId="8" fillId="0" borderId="26" xfId="0" applyNumberFormat="1" applyFont="1" applyBorder="1" applyAlignment="1">
      <alignment horizontal="center" vertical="center"/>
    </xf>
    <xf numFmtId="166" fontId="8" fillId="0" borderId="26" xfId="0" applyNumberFormat="1" applyFont="1" applyBorder="1" applyAlignment="1">
      <alignment horizontal="center" vertical="center"/>
    </xf>
    <xf numFmtId="1" fontId="8" fillId="0" borderId="27" xfId="0" applyNumberFormat="1" applyFont="1" applyBorder="1" applyAlignment="1">
      <alignment horizontal="center" vertical="center"/>
    </xf>
    <xf numFmtId="15" fontId="7" fillId="0" borderId="28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" fontId="6" fillId="3" borderId="4" xfId="0" applyNumberFormat="1" applyFont="1" applyFill="1" applyBorder="1" applyAlignment="1">
      <alignment horizontal="center" vertical="center"/>
    </xf>
    <xf numFmtId="1" fontId="6" fillId="3" borderId="0" xfId="0" applyNumberFormat="1" applyFont="1" applyFill="1" applyAlignment="1">
      <alignment horizontal="center" vertical="center"/>
    </xf>
    <xf numFmtId="2" fontId="6" fillId="3" borderId="0" xfId="0" applyNumberFormat="1" applyFont="1" applyFill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2" fontId="6" fillId="4" borderId="0" xfId="0" applyNumberFormat="1" applyFont="1" applyFill="1" applyAlignment="1">
      <alignment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6" fillId="3" borderId="30" xfId="0" applyFont="1" applyFill="1" applyBorder="1" applyAlignment="1">
      <alignment vertical="center"/>
    </xf>
    <xf numFmtId="0" fontId="6" fillId="3" borderId="29" xfId="0" applyFont="1" applyFill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7" fillId="5" borderId="6" xfId="0" applyFont="1" applyFill="1" applyBorder="1" applyAlignment="1">
      <alignment horizontal="left" vertical="center"/>
    </xf>
    <xf numFmtId="0" fontId="0" fillId="5" borderId="7" xfId="0" applyFill="1" applyBorder="1" applyAlignment="1">
      <alignment horizontal="center" vertic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5" fontId="0" fillId="0" borderId="25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wingecarribeesc.sharepoint.com/teams/WaterSewer124/Shared%20Documents/1.%20Wastewater/4.%20EPA%20licence/3.%20Bundanoon%20EPA/Bundanoon%20EPA%20Results%202024-25.xlsx" TargetMode="External"/><Relationship Id="rId1" Type="http://schemas.openxmlformats.org/officeDocument/2006/relationships/externalLinkPath" Target="https://wingecarribeesc.sharepoint.com/teams/WaterSewer124/Shared%20Documents/1.%20Wastewater/4.%20EPA%20licence/3.%20Bundanoon%20EPA/Bundanoon%20EPA%20Results%202024-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undanoon Website Report"/>
      <sheetName val="Bundanoon EPA Return"/>
      <sheetName val="EPA Point 6"/>
      <sheetName val="EPA point 7"/>
      <sheetName val="AR data "/>
    </sheetNames>
    <sheetDataSet>
      <sheetData sheetId="0"/>
      <sheetData sheetId="1">
        <row r="6">
          <cell r="E6">
            <v>1</v>
          </cell>
          <cell r="F6">
            <v>6.8</v>
          </cell>
          <cell r="G6">
            <v>14</v>
          </cell>
          <cell r="H6" t="str">
            <v>NA</v>
          </cell>
          <cell r="J6">
            <v>1</v>
          </cell>
          <cell r="K6">
            <v>2.04</v>
          </cell>
          <cell r="L6">
            <v>7.4999999999999997E-2</v>
          </cell>
          <cell r="N6">
            <v>0.1</v>
          </cell>
        </row>
        <row r="7">
          <cell r="E7">
            <v>1</v>
          </cell>
          <cell r="F7">
            <v>6.9</v>
          </cell>
          <cell r="G7">
            <v>3</v>
          </cell>
          <cell r="H7" t="str">
            <v>NA</v>
          </cell>
          <cell r="J7">
            <v>1</v>
          </cell>
          <cell r="K7">
            <v>4.68</v>
          </cell>
          <cell r="L7">
            <v>7.3999999999999996E-2</v>
          </cell>
          <cell r="N7">
            <v>0.11</v>
          </cell>
        </row>
        <row r="8">
          <cell r="E8">
            <v>1</v>
          </cell>
          <cell r="F8">
            <v>6.8</v>
          </cell>
          <cell r="G8">
            <v>2</v>
          </cell>
          <cell r="H8" t="str">
            <v>NA</v>
          </cell>
          <cell r="J8">
            <v>1</v>
          </cell>
          <cell r="K8">
            <v>4.07</v>
          </cell>
          <cell r="L8">
            <v>7.4999999999999997E-2</v>
          </cell>
          <cell r="N8">
            <v>0.49</v>
          </cell>
        </row>
        <row r="9">
          <cell r="E9">
            <v>1</v>
          </cell>
          <cell r="F9">
            <v>7.1</v>
          </cell>
          <cell r="G9">
            <v>1</v>
          </cell>
          <cell r="H9">
            <v>2.5</v>
          </cell>
          <cell r="J9">
            <v>1</v>
          </cell>
          <cell r="K9">
            <v>4.5999999999999996</v>
          </cell>
          <cell r="L9">
            <v>8.5000000000000006E-2</v>
          </cell>
          <cell r="N9">
            <v>0.35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A18CC-B48C-4403-A585-455FE993CEB6}">
  <sheetPr>
    <tabColor rgb="FFFFC000"/>
    <pageSetUpPr fitToPage="1"/>
  </sheetPr>
  <dimension ref="B1:M29"/>
  <sheetViews>
    <sheetView tabSelected="1" zoomScaleNormal="100" workbookViewId="0">
      <pane ySplit="6" topLeftCell="A7" activePane="bottomLeft" state="frozen"/>
      <selection pane="bottomLeft" activeCell="E11" sqref="E11"/>
    </sheetView>
  </sheetViews>
  <sheetFormatPr defaultRowHeight="12.75" x14ac:dyDescent="0.2"/>
  <cols>
    <col min="1" max="1" width="4.7109375" customWidth="1"/>
    <col min="2" max="2" width="10.28515625" style="123" customWidth="1"/>
    <col min="3" max="3" width="10" style="123" customWidth="1"/>
    <col min="4" max="4" width="10.42578125" style="123" customWidth="1"/>
    <col min="5" max="5" width="11.28515625" style="123" customWidth="1"/>
    <col min="6" max="10" width="13.7109375" customWidth="1"/>
    <col min="11" max="13" width="13.7109375" style="123" customWidth="1"/>
  </cols>
  <sheetData>
    <row r="1" spans="2:13" ht="20.25" x14ac:dyDescent="0.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2:13" ht="19.149999999999999" customHeight="1" x14ac:dyDescent="0.2"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2:13" ht="19.149999999999999" customHeight="1" thickBot="1" x14ac:dyDescent="0.25">
      <c r="B3" s="7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2:13" ht="22.9" customHeight="1" thickBot="1" x14ac:dyDescent="0.25">
      <c r="B4" s="10" t="s">
        <v>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2:13" ht="26.65" customHeight="1" thickBot="1" x14ac:dyDescent="0.25">
      <c r="B5" s="13" t="s">
        <v>4</v>
      </c>
      <c r="C5" s="14"/>
      <c r="D5" s="14"/>
      <c r="E5" s="15"/>
      <c r="F5" s="16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8" t="s">
        <v>11</v>
      </c>
      <c r="M5" s="19" t="s">
        <v>12</v>
      </c>
    </row>
    <row r="6" spans="2:13" ht="22.15" customHeight="1" thickBot="1" x14ac:dyDescent="0.25">
      <c r="B6" s="20" t="s">
        <v>13</v>
      </c>
      <c r="C6" s="20" t="s">
        <v>14</v>
      </c>
      <c r="D6" s="21" t="s">
        <v>15</v>
      </c>
      <c r="E6" s="22" t="s">
        <v>16</v>
      </c>
      <c r="F6" s="23" t="s">
        <v>17</v>
      </c>
      <c r="G6" s="24" t="s">
        <v>17</v>
      </c>
      <c r="H6" s="24" t="s">
        <v>18</v>
      </c>
      <c r="I6" s="24" t="s">
        <v>19</v>
      </c>
      <c r="J6" s="24" t="s">
        <v>20</v>
      </c>
      <c r="K6" s="25" t="s">
        <v>21</v>
      </c>
      <c r="L6" s="26" t="s">
        <v>22</v>
      </c>
      <c r="M6" s="27" t="s">
        <v>17</v>
      </c>
    </row>
    <row r="7" spans="2:13" ht="13.9" customHeight="1" x14ac:dyDescent="0.2">
      <c r="B7" s="28">
        <v>45426</v>
      </c>
      <c r="C7" s="28">
        <v>45435</v>
      </c>
      <c r="D7" s="29" t="s">
        <v>23</v>
      </c>
      <c r="E7" s="30">
        <v>45447</v>
      </c>
      <c r="F7" s="31">
        <f>'[1]Bundanoon EPA Return'!E6</f>
        <v>1</v>
      </c>
      <c r="G7" s="32">
        <f>'[1]Bundanoon EPA Return'!G6</f>
        <v>14</v>
      </c>
      <c r="H7" s="33">
        <f>'[1]Bundanoon EPA Return'!N6</f>
        <v>0.1</v>
      </c>
      <c r="I7" s="34">
        <f>'[1]Bundanoon EPA Return'!K6</f>
        <v>2.04</v>
      </c>
      <c r="J7" s="35">
        <f>'[1]Bundanoon EPA Return'!L6</f>
        <v>7.4999999999999997E-2</v>
      </c>
      <c r="K7" s="36">
        <f>'[1]Bundanoon EPA Return'!F6</f>
        <v>6.8</v>
      </c>
      <c r="L7" s="32">
        <f>'[1]Bundanoon EPA Return'!J6</f>
        <v>1</v>
      </c>
      <c r="M7" s="37" t="str">
        <f>'[1]Bundanoon EPA Return'!H6</f>
        <v>NA</v>
      </c>
    </row>
    <row r="8" spans="2:13" ht="13.9" customHeight="1" x14ac:dyDescent="0.2">
      <c r="B8" s="28">
        <v>45440</v>
      </c>
      <c r="C8" s="38">
        <v>45449</v>
      </c>
      <c r="D8" s="39" t="s">
        <v>24</v>
      </c>
      <c r="E8" s="40">
        <v>45457</v>
      </c>
      <c r="F8" s="31">
        <f>'[1]Bundanoon EPA Return'!E7</f>
        <v>1</v>
      </c>
      <c r="G8" s="32">
        <f>'[1]Bundanoon EPA Return'!G7</f>
        <v>3</v>
      </c>
      <c r="H8" s="33">
        <f>'[1]Bundanoon EPA Return'!N7</f>
        <v>0.11</v>
      </c>
      <c r="I8" s="34">
        <f>'[1]Bundanoon EPA Return'!K7</f>
        <v>4.68</v>
      </c>
      <c r="J8" s="35">
        <f>'[1]Bundanoon EPA Return'!L7</f>
        <v>7.3999999999999996E-2</v>
      </c>
      <c r="K8" s="36">
        <f>'[1]Bundanoon EPA Return'!F7</f>
        <v>6.9</v>
      </c>
      <c r="L8" s="32">
        <f>'[1]Bundanoon EPA Return'!J7</f>
        <v>1</v>
      </c>
      <c r="M8" s="37" t="str">
        <f>'[1]Bundanoon EPA Return'!H7</f>
        <v>NA</v>
      </c>
    </row>
    <row r="9" spans="2:13" ht="13.9" customHeight="1" x14ac:dyDescent="0.2">
      <c r="B9" s="41">
        <v>45454</v>
      </c>
      <c r="C9" s="41">
        <v>45465</v>
      </c>
      <c r="D9" s="42" t="s">
        <v>23</v>
      </c>
      <c r="E9" s="43">
        <v>45471</v>
      </c>
      <c r="F9" s="31">
        <f>'[1]Bundanoon EPA Return'!E8</f>
        <v>1</v>
      </c>
      <c r="G9" s="32">
        <f>'[1]Bundanoon EPA Return'!G8</f>
        <v>2</v>
      </c>
      <c r="H9" s="33">
        <f>'[1]Bundanoon EPA Return'!N8</f>
        <v>0.49</v>
      </c>
      <c r="I9" s="34">
        <f>'[1]Bundanoon EPA Return'!K8</f>
        <v>4.07</v>
      </c>
      <c r="J9" s="35">
        <f>'[1]Bundanoon EPA Return'!L8</f>
        <v>7.4999999999999997E-2</v>
      </c>
      <c r="K9" s="36">
        <f>'[1]Bundanoon EPA Return'!F8</f>
        <v>6.8</v>
      </c>
      <c r="L9" s="32">
        <f>'[1]Bundanoon EPA Return'!J8</f>
        <v>1</v>
      </c>
      <c r="M9" s="37" t="str">
        <f>'[1]Bundanoon EPA Return'!H8</f>
        <v>NA</v>
      </c>
    </row>
    <row r="10" spans="2:13" ht="13.9" customHeight="1" x14ac:dyDescent="0.2">
      <c r="B10" s="41">
        <v>45468</v>
      </c>
      <c r="C10" s="41">
        <v>45477</v>
      </c>
      <c r="D10" s="42" t="s">
        <v>23</v>
      </c>
      <c r="E10" s="43">
        <v>45490</v>
      </c>
      <c r="F10" s="31">
        <f>'[1]Bundanoon EPA Return'!E9</f>
        <v>1</v>
      </c>
      <c r="G10" s="32">
        <f>'[1]Bundanoon EPA Return'!G9</f>
        <v>1</v>
      </c>
      <c r="H10" s="33">
        <f>'[1]Bundanoon EPA Return'!N9</f>
        <v>0.35</v>
      </c>
      <c r="I10" s="34">
        <f>'[1]Bundanoon EPA Return'!K9</f>
        <v>4.5999999999999996</v>
      </c>
      <c r="J10" s="35">
        <f>'[1]Bundanoon EPA Return'!L9</f>
        <v>8.5000000000000006E-2</v>
      </c>
      <c r="K10" s="36">
        <f>'[1]Bundanoon EPA Return'!F9</f>
        <v>7.1</v>
      </c>
      <c r="L10" s="32">
        <f>'[1]Bundanoon EPA Return'!J9</f>
        <v>1</v>
      </c>
      <c r="M10" s="37">
        <f>'[1]Bundanoon EPA Return'!H9</f>
        <v>2.5</v>
      </c>
    </row>
    <row r="11" spans="2:13" ht="13.9" customHeight="1" x14ac:dyDescent="0.2">
      <c r="B11" s="41"/>
      <c r="C11" s="41"/>
      <c r="D11" s="42"/>
      <c r="E11" s="43"/>
      <c r="F11" s="44"/>
      <c r="G11" s="45"/>
      <c r="H11" s="46"/>
      <c r="I11" s="47"/>
      <c r="J11" s="48"/>
      <c r="K11" s="49"/>
      <c r="L11" s="50"/>
      <c r="M11" s="37"/>
    </row>
    <row r="12" spans="2:13" ht="13.5" thickBot="1" x14ac:dyDescent="0.25">
      <c r="B12" s="51"/>
      <c r="C12" s="51"/>
      <c r="D12" s="52"/>
      <c r="E12" s="53"/>
      <c r="F12" s="54"/>
      <c r="G12" s="55"/>
      <c r="H12" s="55"/>
      <c r="I12" s="55"/>
      <c r="J12" s="55"/>
      <c r="K12" s="55"/>
      <c r="L12" s="56"/>
      <c r="M12" s="37"/>
    </row>
    <row r="13" spans="2:13" ht="12" customHeight="1" x14ac:dyDescent="0.2">
      <c r="B13" s="57" t="s">
        <v>25</v>
      </c>
      <c r="C13" s="58"/>
      <c r="D13" s="58"/>
      <c r="E13" s="59"/>
      <c r="F13" s="60">
        <f>IFERROR(PERCENTILE(F7:F12,0.5),"0")</f>
        <v>1</v>
      </c>
      <c r="G13" s="61">
        <f>IFERROR(PERCENTILE(G7:G12,0.5),"0")</f>
        <v>2.5</v>
      </c>
      <c r="H13" s="62"/>
      <c r="I13" s="63">
        <f>IFERROR(PERCENTILE(I7:I12,0.5),"0")</f>
        <v>4.335</v>
      </c>
      <c r="J13" s="63">
        <f>IFERROR(PERCENTILE(J7:J12,0.5),"0")</f>
        <v>7.4999999999999997E-2</v>
      </c>
      <c r="K13" s="64"/>
      <c r="L13" s="64"/>
      <c r="M13" s="65"/>
    </row>
    <row r="14" spans="2:13" ht="12" customHeight="1" x14ac:dyDescent="0.2">
      <c r="B14" s="66" t="s">
        <v>26</v>
      </c>
      <c r="C14" s="67"/>
      <c r="D14" s="67"/>
      <c r="E14" s="68"/>
      <c r="F14" s="69"/>
      <c r="G14" s="70"/>
      <c r="H14" s="62"/>
      <c r="I14" s="71"/>
      <c r="J14" s="71"/>
      <c r="K14" s="62"/>
      <c r="L14" s="72">
        <f>IFERROR(PERCENTILE(L7:L12,0.8),"0")</f>
        <v>1</v>
      </c>
      <c r="M14" s="73"/>
    </row>
    <row r="15" spans="2:13" ht="12" customHeight="1" x14ac:dyDescent="0.2">
      <c r="B15" s="66" t="s">
        <v>27</v>
      </c>
      <c r="C15" s="67"/>
      <c r="D15" s="67"/>
      <c r="E15" s="68"/>
      <c r="F15" s="74">
        <f>IFERROR(PERCENTILE(F7:F12,0.9),"0")</f>
        <v>1</v>
      </c>
      <c r="G15" s="75">
        <f>IFERROR(PERCENTILE(G7:G12,0.9),"0")</f>
        <v>10.700000000000003</v>
      </c>
      <c r="H15" s="72">
        <f>IFERROR(PERCENTILE(H7:H12,0.9),"0")</f>
        <v>0.44800000000000001</v>
      </c>
      <c r="I15" s="76">
        <f>IFERROR(PERCENTILE(I7:I12,0.9),"0")</f>
        <v>4.6559999999999997</v>
      </c>
      <c r="J15" s="76">
        <f>IFERROR(PERCENTILE(J7:J12,0.9),"0")</f>
        <v>8.2000000000000003E-2</v>
      </c>
      <c r="K15" s="62"/>
      <c r="L15" s="62"/>
      <c r="M15" s="73"/>
    </row>
    <row r="16" spans="2:13" ht="12" customHeight="1" x14ac:dyDescent="0.2">
      <c r="B16" s="66" t="s">
        <v>28</v>
      </c>
      <c r="C16" s="67"/>
      <c r="D16" s="67"/>
      <c r="E16" s="68"/>
      <c r="F16" s="77"/>
      <c r="G16" s="62"/>
      <c r="H16" s="62"/>
      <c r="I16" s="71"/>
      <c r="J16" s="71"/>
      <c r="K16" s="72">
        <f>IFERROR(PERCENTILE(K7:K12,1),"0")</f>
        <v>7.1</v>
      </c>
      <c r="L16" s="62"/>
      <c r="M16" s="73"/>
    </row>
    <row r="17" spans="2:13" ht="12" customHeight="1" x14ac:dyDescent="0.2">
      <c r="B17" s="78" t="s">
        <v>29</v>
      </c>
      <c r="C17" s="79"/>
      <c r="D17" s="79"/>
      <c r="E17" s="80"/>
      <c r="F17" s="81"/>
      <c r="G17" s="82"/>
      <c r="H17" s="82"/>
      <c r="I17" s="83"/>
      <c r="J17" s="83"/>
      <c r="K17" s="84"/>
      <c r="L17" s="84"/>
      <c r="M17" s="85"/>
    </row>
    <row r="18" spans="2:13" ht="12" customHeight="1" x14ac:dyDescent="0.2">
      <c r="B18" s="66" t="s">
        <v>25</v>
      </c>
      <c r="C18" s="67"/>
      <c r="D18" s="67"/>
      <c r="E18" s="68"/>
      <c r="F18" s="86">
        <v>7</v>
      </c>
      <c r="G18" s="87">
        <v>10</v>
      </c>
      <c r="H18" s="62"/>
      <c r="I18" s="75">
        <v>6</v>
      </c>
      <c r="J18" s="76">
        <v>0.2</v>
      </c>
      <c r="K18" s="62"/>
      <c r="L18" s="62"/>
      <c r="M18" s="73"/>
    </row>
    <row r="19" spans="2:13" ht="12" customHeight="1" x14ac:dyDescent="0.2">
      <c r="B19" s="66" t="s">
        <v>26</v>
      </c>
      <c r="C19" s="67"/>
      <c r="D19" s="67"/>
      <c r="E19" s="68"/>
      <c r="F19" s="77"/>
      <c r="G19" s="62"/>
      <c r="H19" s="62"/>
      <c r="I19" s="62"/>
      <c r="J19" s="62"/>
      <c r="K19" s="62"/>
      <c r="L19" s="87">
        <v>200</v>
      </c>
      <c r="M19" s="73"/>
    </row>
    <row r="20" spans="2:13" ht="12" customHeight="1" x14ac:dyDescent="0.2">
      <c r="B20" s="66" t="s">
        <v>27</v>
      </c>
      <c r="C20" s="67"/>
      <c r="D20" s="67"/>
      <c r="E20" s="68"/>
      <c r="F20" s="86">
        <v>10</v>
      </c>
      <c r="G20" s="87">
        <v>15</v>
      </c>
      <c r="H20" s="87">
        <v>2</v>
      </c>
      <c r="I20" s="87">
        <v>10</v>
      </c>
      <c r="J20" s="87">
        <v>0.3</v>
      </c>
      <c r="K20" s="62"/>
      <c r="L20" s="62"/>
      <c r="M20" s="73"/>
    </row>
    <row r="21" spans="2:13" ht="12" customHeight="1" thickBot="1" x14ac:dyDescent="0.25">
      <c r="B21" s="88" t="s">
        <v>28</v>
      </c>
      <c r="C21" s="89"/>
      <c r="D21" s="89"/>
      <c r="E21" s="90"/>
      <c r="F21" s="91"/>
      <c r="G21" s="92"/>
      <c r="H21" s="92"/>
      <c r="I21" s="92"/>
      <c r="J21" s="92"/>
      <c r="K21" s="93" t="s">
        <v>30</v>
      </c>
      <c r="L21" s="94"/>
      <c r="M21" s="95"/>
    </row>
    <row r="22" spans="2:13" ht="15" customHeight="1" thickBot="1" x14ac:dyDescent="0.25">
      <c r="B22" s="96" t="s">
        <v>31</v>
      </c>
      <c r="C22" s="97"/>
      <c r="D22" s="97"/>
      <c r="E22" s="97"/>
      <c r="F22" s="98"/>
      <c r="G22" s="98"/>
      <c r="H22" s="98"/>
      <c r="I22" s="98"/>
      <c r="J22" s="98"/>
      <c r="K22" s="99"/>
      <c r="L22" s="99"/>
      <c r="M22" s="100"/>
    </row>
    <row r="23" spans="2:13" ht="20.65" customHeight="1" thickBot="1" x14ac:dyDescent="0.25">
      <c r="B23" s="101"/>
      <c r="C23" s="102"/>
      <c r="D23" s="102"/>
      <c r="E23" s="102"/>
      <c r="F23" s="103"/>
      <c r="G23" s="103"/>
      <c r="H23" s="103"/>
      <c r="I23" s="103"/>
      <c r="J23" s="103"/>
      <c r="K23" s="87"/>
      <c r="L23" s="87"/>
      <c r="M23" s="104"/>
    </row>
    <row r="24" spans="2:13" ht="21.6" customHeight="1" thickBot="1" x14ac:dyDescent="0.25">
      <c r="B24" s="105" t="s">
        <v>32</v>
      </c>
      <c r="C24" s="106"/>
      <c r="D24" s="107"/>
      <c r="E24" s="107"/>
      <c r="F24" s="107"/>
      <c r="G24" s="107"/>
      <c r="H24" s="107"/>
      <c r="I24" s="107"/>
      <c r="J24" s="107"/>
      <c r="K24" s="107"/>
      <c r="L24" s="107"/>
      <c r="M24" s="108"/>
    </row>
    <row r="25" spans="2:13" ht="18.600000000000001" customHeight="1" thickBot="1" x14ac:dyDescent="0.25">
      <c r="B25" s="109" t="s">
        <v>33</v>
      </c>
      <c r="C25" s="110" t="s">
        <v>34</v>
      </c>
      <c r="D25" s="111"/>
      <c r="E25" s="112" t="s">
        <v>35</v>
      </c>
      <c r="F25" s="112"/>
      <c r="G25" s="112"/>
      <c r="H25" s="112"/>
      <c r="I25" s="112"/>
      <c r="J25" s="112"/>
      <c r="K25" s="112"/>
      <c r="L25" s="112"/>
      <c r="M25" s="113"/>
    </row>
    <row r="26" spans="2:13" x14ac:dyDescent="0.2">
      <c r="B26" s="114"/>
      <c r="C26" s="115"/>
      <c r="D26" s="116"/>
      <c r="E26" s="117"/>
      <c r="F26" s="118"/>
      <c r="G26" s="118"/>
      <c r="H26" s="118"/>
      <c r="I26" s="118"/>
      <c r="J26" s="118"/>
      <c r="K26" s="118"/>
      <c r="L26" s="118"/>
      <c r="M26" s="119"/>
    </row>
    <row r="27" spans="2:13" x14ac:dyDescent="0.2">
      <c r="B27" s="120"/>
      <c r="C27" s="121"/>
      <c r="D27" s="122"/>
      <c r="F27" s="123"/>
      <c r="G27" s="123"/>
      <c r="H27" s="123"/>
      <c r="I27" s="123"/>
      <c r="J27" s="123"/>
      <c r="M27" s="124"/>
    </row>
    <row r="28" spans="2:13" x14ac:dyDescent="0.2">
      <c r="B28" s="120"/>
      <c r="C28" s="121"/>
      <c r="D28" s="122"/>
      <c r="F28" s="123"/>
      <c r="G28" s="123"/>
      <c r="H28" s="123"/>
      <c r="I28" s="123"/>
      <c r="J28" s="123"/>
      <c r="M28" s="124"/>
    </row>
    <row r="29" spans="2:13" ht="13.5" thickBot="1" x14ac:dyDescent="0.25">
      <c r="B29" s="125"/>
      <c r="C29" s="126"/>
      <c r="D29" s="127"/>
      <c r="E29" s="53"/>
      <c r="F29" s="53"/>
      <c r="G29" s="53"/>
      <c r="H29" s="53"/>
      <c r="I29" s="53"/>
      <c r="J29" s="53"/>
      <c r="K29" s="53"/>
      <c r="L29" s="53"/>
      <c r="M29" s="128"/>
    </row>
  </sheetData>
  <mergeCells count="20">
    <mergeCell ref="C28:D28"/>
    <mergeCell ref="C29:D29"/>
    <mergeCell ref="B20:E20"/>
    <mergeCell ref="B21:E21"/>
    <mergeCell ref="C25:D25"/>
    <mergeCell ref="C26:D26"/>
    <mergeCell ref="E26:M26"/>
    <mergeCell ref="C27:D27"/>
    <mergeCell ref="B14:E14"/>
    <mergeCell ref="B15:E15"/>
    <mergeCell ref="B16:E16"/>
    <mergeCell ref="B17:E17"/>
    <mergeCell ref="B18:E18"/>
    <mergeCell ref="B19:E19"/>
    <mergeCell ref="B1:M1"/>
    <mergeCell ref="B2:M2"/>
    <mergeCell ref="B3:M3"/>
    <mergeCell ref="B4:M4"/>
    <mergeCell ref="B5:E5"/>
    <mergeCell ref="B13:E13"/>
  </mergeCells>
  <printOptions horizontalCentered="1"/>
  <pageMargins left="0.23622047244094488" right="0.23622047244094488" top="0.23622047244094488" bottom="0.23622047244094488" header="0.31496062992125984" footer="0.31496062992125984"/>
  <pageSetup paperSize="9" scale="96" fitToHeight="0" orientation="landscape" verticalDpi="300" r:id="rId1"/>
  <headerFooter alignWithMargins="0">
    <oddHeader>&amp;R&amp;G</oddHeader>
    <oddFooter xml:space="preserve">&amp;C
&amp;8&amp;K00-021&amp;P of &amp;N&amp;R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Bundanoon Website Report</vt:lpstr>
      <vt:lpstr>'Bundanoon Website Report'!Print_Area</vt:lpstr>
      <vt:lpstr>'Bundanoon Website Report'!Print_Titles</vt:lpstr>
    </vt:vector>
  </TitlesOfParts>
  <Company>Wingecarribee Shire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Britten</dc:creator>
  <cp:lastModifiedBy>Emma Britten</cp:lastModifiedBy>
  <dcterms:created xsi:type="dcterms:W3CDTF">2024-07-17T05:16:18Z</dcterms:created>
  <dcterms:modified xsi:type="dcterms:W3CDTF">2024-07-17T05:16:45Z</dcterms:modified>
</cp:coreProperties>
</file>